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<sst xmlns="http://schemas.openxmlformats.org/spreadsheetml/2006/main" count="175" uniqueCount="67">
  <si>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</si>
  <si>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</si>
  <si>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</si>
  <si>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</si>
  <si>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</si>
  <si>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</si>
  <si>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</si>
  <si>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</si>
  <si>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</si>
  <si>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</si>
  <si>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</si>
  <si>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</si>
  <si>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</si>
  <si>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</si>
  <si>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</si>
  <si>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</si>
  <si>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</si>
  <si>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</si>
  <si>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</si>
  <si>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</si>
  <si>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</si>
  <si>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</si>
  <si>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</si>
  <si>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</si>
  <si>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</si>
  <si>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</si>
  <si>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</si>
  <si>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</si>
  <si>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</si>
  <si>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</si>
  <si>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</si>
  <si>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</si>
  <si>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</si>
  <si>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</si>
  <si>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</si>
  <si>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</si>
  <si>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</si>
  <si>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</si>
  <si>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</si>
  <si>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</si>
  <si>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</si>
  <si>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</si>
  <si>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</si>
  <si>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</si>
  <si>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</si>
  <si>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</si>
  <si>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</si>
  <si>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</si>
  <si>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</si>
  <si>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</si>
  <si>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</si>
  <si>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</si>
  <si>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</si>
  <si>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</si>
  <si>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</si>
  <si>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</si>
  <si>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</si>
  <si>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</si>
  <si>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</si>
  <si>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</si>
  <si>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</si>
  <si>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</si>
  <si>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</si>
  <si>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</si>
  <si>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</si>
  <si>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</si>
  <si>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"Сафакулевская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</si>
</sst>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7.5</v>
      </c>
      <c r="I7" s="4">
        <f>IF(V_пр_1_8&gt;0,1,0)</f>
        <v>1</v>
      </c>
      <c r="J7" s="4"/>
      <c r="L7" s="14"/>
      <c r="M7" s="14"/>
      <c r="N7" s="14"/>
      <c r="O7" s="9">
        <f>SUM(O8:O23)</f>
        <v>5</v>
      </c>
      <c r="P7" s="26">
        <f>SUM(P8:P23)</f>
        <v>3</v>
      </c>
      <c r="Q7" s="12">
        <f>IF(E7=0,0,MAX(O7,P7))</f>
        <v>0</v>
      </c>
    </row>
    <row r="8" spans="1:17" ht="33.75">
      <c r="A8" s="17" t="s">
        <v>20</v>
      </c>
      <c r="B8" s="2">
        <v>0.00195</v>
      </c>
      <c r="C8" s="4" t="s">
        <v>50</v>
      </c>
      <c r="D8" s="4" t="s">
        <v>50</v>
      </c>
      <c r="E8" s="2">
        <v>0.0013515</v>
      </c>
      <c r="F8" s="2">
        <f>IF(AND(B8=0,E8&gt;0),100,(IF(B8=0,0,E8/B8*100-100)))</f>
        <v>-30.69230769230768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5.81E-05</v>
      </c>
      <c r="C9" s="4" t="s">
        <v>50</v>
      </c>
      <c r="D9" s="4" t="s">
        <v>50</v>
      </c>
      <c r="E9" s="2">
        <v>5.56E-05</v>
      </c>
      <c r="F9" s="2">
        <f>IF(AND(B9=0,E9&gt;0),100,(IF(B9=0,0,E9/B9*100-100)))</f>
        <v>-4.3029259896729855</v>
      </c>
      <c r="G9" s="4" t="s">
        <v>50</v>
      </c>
      <c r="H9" s="10">
        <f aca="true" t="shared" si="1" ref="H9:H37">Q9</f>
        <v>0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0</v>
      </c>
      <c r="Q9" s="12">
        <f t="shared" si="0"/>
        <v>0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0.686</v>
      </c>
      <c r="C13" s="2">
        <v>0.95</v>
      </c>
      <c r="D13" s="4" t="s">
        <v>50</v>
      </c>
      <c r="E13" s="2">
        <v>0.754</v>
      </c>
      <c r="F13" s="4" t="s">
        <v>50</v>
      </c>
      <c r="G13" s="2">
        <f>IF(C13=0,0,E13/C13*100)</f>
        <v>79.36842105263159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0.0003638</v>
      </c>
      <c r="C14" s="4" t="s">
        <v>50</v>
      </c>
      <c r="D14" s="4" t="s">
        <v>50</v>
      </c>
      <c r="E14" s="2">
        <v>0.0012408</v>
      </c>
      <c r="F14" s="2">
        <f>IF(AND(B14=0,E14&gt;0),100,(IF(B14=0,0,E14/B14*100-100)))</f>
        <v>241.06652006597028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0.0017326</v>
      </c>
      <c r="C15" s="4" t="s">
        <v>50</v>
      </c>
      <c r="D15" s="4" t="s">
        <v>50</v>
      </c>
      <c r="E15" s="2">
        <v>0.0014821</v>
      </c>
      <c r="F15" s="2">
        <f>IF(AND(B15=0,E15&gt;0),100,(IF(B15=0,0,E15/B15*100-100)))</f>
        <v>-14.458039939974597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0.0004111</v>
      </c>
      <c r="C16" s="2">
        <v>1</v>
      </c>
      <c r="D16" s="4" t="s">
        <v>50</v>
      </c>
      <c r="E16" s="2">
        <v>0.0011027</v>
      </c>
      <c r="F16" s="4" t="s">
        <v>50</v>
      </c>
      <c r="G16" s="2">
        <f>IF(C16=0,0,E16/C16*100)</f>
        <v>0.11027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0.0002432</v>
      </c>
      <c r="C17" s="2">
        <v>1</v>
      </c>
      <c r="D17" s="4" t="s">
        <v>50</v>
      </c>
      <c r="E17" s="2">
        <v>0.0007214</v>
      </c>
      <c r="F17" s="4" t="s">
        <v>50</v>
      </c>
      <c r="G17" s="2">
        <f>IF(C17=0,0,E17/C17*100)</f>
        <v>0.07214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0.0005588</v>
      </c>
      <c r="C18" s="2">
        <v>1</v>
      </c>
      <c r="D18" s="4" t="s">
        <v>50</v>
      </c>
      <c r="E18" s="2">
        <v>0.0019603</v>
      </c>
      <c r="F18" s="4" t="s">
        <v>50</v>
      </c>
      <c r="G18" s="2">
        <f>IF(C18=0,0,E18/C18*100)</f>
        <v>0.19602999999999998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0.0042577</v>
      </c>
      <c r="C19" s="4" t="s">
        <v>50</v>
      </c>
      <c r="D19" s="4" t="s">
        <v>50</v>
      </c>
      <c r="E19" s="2">
        <v>0.0033668</v>
      </c>
      <c r="F19" s="2">
        <f>IF(AND(B19=0,E19&gt;0),100,(IF(B19=0,0,E19/B19*100-100)))</f>
        <v>-20.92444277426779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0.0010543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3.11E-05</v>
      </c>
      <c r="C21" s="4" t="s">
        <v>50</v>
      </c>
      <c r="D21" s="4" t="s">
        <v>50</v>
      </c>
      <c r="E21" s="2">
        <v>0.0001225</v>
      </c>
      <c r="F21" s="2">
        <f>IF(AND(B21=0,E21&gt;0),100,(IF(B21=0,0,E21/B21*100-100)))</f>
        <v>293.8906752411576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0.12233333333333335</v>
      </c>
      <c r="E22" s="2">
        <v>0.1193</v>
      </c>
      <c r="F22" s="2">
        <f>IF(AND(D22=0,E22&gt;0),100,(IF(D22=0,0,E22/D22*100-100)))</f>
        <v>-2.479564032697553</v>
      </c>
      <c r="G22" s="4" t="s">
        <v>50</v>
      </c>
      <c r="H22" s="10">
        <f t="shared" si="1"/>
        <v>1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1</v>
      </c>
      <c r="P22" s="11">
        <f>IF(E22=M22,3,(IF(E22&lt;L22,0.5,0)))</f>
        <v>0</v>
      </c>
      <c r="Q22" s="12">
        <f t="shared" si="0"/>
        <v>1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0.00021286666666666667</v>
      </c>
      <c r="E23" s="2">
        <v>0.0003692</v>
      </c>
      <c r="F23" s="2">
        <f>IF(AND(D23=0,E23&gt;0),100,(IF(D23=0,0,E23/D23*100-100)))</f>
        <v>73.4419041653617</v>
      </c>
      <c r="G23" s="4" t="s">
        <v>50</v>
      </c>
      <c r="H23" s="10">
        <f t="shared" si="1"/>
        <v>0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0</v>
      </c>
      <c r="Q23" s="12">
        <f t="shared" si="0"/>
        <v>0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5</v>
      </c>
      <c r="P24" s="11">
        <f>SUM(P25:P31)</f>
        <v>0.5</v>
      </c>
      <c r="Q24" s="12">
        <f t="shared" si="0"/>
        <v>0</v>
      </c>
    </row>
    <row r="25" spans="1:17" s="24" customFormat="1" ht="22.5">
      <c r="A25" s="18" t="s">
        <v>36</v>
      </c>
      <c r="B25" s="19">
        <v>0.95</v>
      </c>
      <c r="C25" s="20">
        <v>0.95</v>
      </c>
      <c r="D25" s="19" t="s">
        <v>50</v>
      </c>
      <c r="E25" s="20">
        <v>1</v>
      </c>
      <c r="F25" s="19" t="s">
        <v>50</v>
      </c>
      <c r="G25" s="20">
        <f aca="true" t="shared" si="2" ref="G25:G30">IF(C25=0,0,E25/C25*100)</f>
        <v>105.26315789473684</v>
      </c>
      <c r="H25" s="10">
        <f t="shared" si="1"/>
        <v>1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1</v>
      </c>
      <c r="P25" s="11">
        <f>IF(E25&gt;L25,0.5,0)</f>
        <v>0.5</v>
      </c>
      <c r="Q25" s="12">
        <f t="shared" si="0"/>
        <v>1</v>
      </c>
    </row>
    <row r="26" spans="1:17" ht="67.5">
      <c r="A26" s="17" t="s">
        <v>37</v>
      </c>
      <c r="B26" s="4">
        <v>0.505</v>
      </c>
      <c r="C26" s="2">
        <v>0.65</v>
      </c>
      <c r="D26" s="4" t="s">
        <v>50</v>
      </c>
      <c r="E26" s="2">
        <v>0.6667</v>
      </c>
      <c r="F26" s="4" t="s">
        <v>50</v>
      </c>
      <c r="G26" s="2">
        <f t="shared" si="2"/>
        <v>102.56923076923077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0.504</v>
      </c>
      <c r="C27" s="2">
        <v>0.7</v>
      </c>
      <c r="D27" s="4" t="s">
        <v>50</v>
      </c>
      <c r="E27" s="2">
        <v>0.7586</v>
      </c>
      <c r="F27" s="4" t="s">
        <v>50</v>
      </c>
      <c r="G27" s="2">
        <f t="shared" si="2"/>
        <v>108.37142857142858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0.5</v>
      </c>
      <c r="C28" s="2">
        <v>0.7</v>
      </c>
      <c r="D28" s="4" t="s">
        <v>50</v>
      </c>
      <c r="E28" s="2">
        <v>0.7</v>
      </c>
      <c r="F28" s="4" t="s">
        <v>50</v>
      </c>
      <c r="G28" s="2">
        <f t="shared" si="2"/>
        <v>100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0.625</v>
      </c>
      <c r="C29" s="2">
        <v>0.8</v>
      </c>
      <c r="D29" s="4" t="s">
        <v>50</v>
      </c>
      <c r="E29" s="2">
        <v>0</v>
      </c>
      <c r="F29" s="4" t="s">
        <v>50</v>
      </c>
      <c r="G29" s="2">
        <f t="shared" si="2"/>
        <v>0</v>
      </c>
      <c r="H29" s="10">
        <f t="shared" si="1"/>
        <v>0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0</v>
      </c>
      <c r="P29" s="11">
        <f>IF(E29&gt;L29,1,0)</f>
        <v>0</v>
      </c>
      <c r="Q29" s="12">
        <f t="shared" si="0"/>
        <v>0</v>
      </c>
    </row>
    <row r="30" spans="1:17" ht="90">
      <c r="A30" s="17" t="s">
        <v>41</v>
      </c>
      <c r="B30" s="4">
        <v>0.691</v>
      </c>
      <c r="C30" s="2">
        <v>0.75</v>
      </c>
      <c r="D30" s="4" t="s">
        <v>50</v>
      </c>
      <c r="E30" s="2">
        <v>0.8333</v>
      </c>
      <c r="F30" s="4" t="s">
        <v>50</v>
      </c>
      <c r="G30" s="2">
        <f t="shared" si="2"/>
        <v>111.10666666666667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</v>
      </c>
      <c r="Q30" s="12">
        <f t="shared" si="0"/>
        <v>1</v>
      </c>
    </row>
    <row r="31" spans="1:17" ht="15">
      <c r="A31" s="17" t="s">
        <v>42</v>
      </c>
      <c r="B31" s="4">
        <v>1.2039</v>
      </c>
      <c r="C31" s="4" t="s">
        <v>50</v>
      </c>
      <c r="D31" s="2">
        <v>0.7555666666666667</v>
      </c>
      <c r="E31" s="2">
        <v>2.02</v>
      </c>
      <c r="F31" s="2">
        <f>IF(AND(D31=0,E31&gt;0),100,(IF(D31=0,0,E31/D31*100-100)))</f>
        <v>167.34900957338863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0.083</v>
      </c>
      <c r="C33" s="4">
        <v>0</v>
      </c>
      <c r="D33" s="4" t="s">
        <v>50</v>
      </c>
      <c r="E33" s="2">
        <v>0.143</v>
      </c>
      <c r="F33" s="2">
        <f>IF(AND(B33=0,E33&gt;0),100,(IF(B33=0,0,E33/B33*100-100)))</f>
        <v>72.28915662650599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</v>
      </c>
      <c r="Q33" s="12">
        <f t="shared" si="0"/>
        <v>1</v>
      </c>
    </row>
    <row r="34" spans="1:17" ht="45">
      <c r="A34" s="17" t="s">
        <v>44</v>
      </c>
      <c r="B34" s="4">
        <v>0.02</v>
      </c>
      <c r="C34" s="2">
        <v>0.95</v>
      </c>
      <c r="D34" s="4" t="s">
        <v>50</v>
      </c>
      <c r="E34" s="2">
        <v>0.266</v>
      </c>
      <c r="F34" s="4" t="s">
        <v>50</v>
      </c>
      <c r="G34" s="2">
        <f>IF(C34=0,0,E34/C34*100)</f>
        <v>28.000000000000004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0.513</v>
      </c>
      <c r="C37" s="2">
        <v>0.95</v>
      </c>
      <c r="D37" s="4" t="s">
        <v>50</v>
      </c>
      <c r="E37" s="2">
        <v>0.529</v>
      </c>
      <c r="F37" s="4" t="s">
        <v>50</v>
      </c>
      <c r="G37" s="2">
        <f>IF(C37=0,0,E37/C37*100)</f>
        <v>55.684210526315795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13.5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13.5</v>
      </c>
      <c r="P46" s="26">
        <f>V_пр_32_8+V_пр_26_8+V_пр_18_8+V_пр_1_8</f>
        <v>13.5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2022-12-27T10:45:03Z</cp:lastPrinted>
  <dcterms:created xsi:type="dcterms:W3CDTF">2022-06-27T03:43:26Z</dcterms:created>
  <dcterms:modified xsi:type="dcterms:W3CDTF">2022-12-27T10:45:10Z</dcterms:modified>
  <cp:category/>
  <cp:version/>
  <cp:contentType/>
  <cp:contentStatus/>
</cp:coreProperties>
</file>